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844\Documents\ITZ\2020\Sep20-Enero21\Calidad\"/>
    </mc:Choice>
  </mc:AlternateContent>
  <xr:revisionPtr revIDLastSave="0" documentId="13_ncr:1_{C7FA732C-E760-4B1C-988C-35D90D674A73}" xr6:coauthVersionLast="45" xr6:coauthVersionMax="45" xr10:uidLastSave="{00000000-0000-0000-0000-000000000000}"/>
  <bookViews>
    <workbookView xWindow="20370" yWindow="-120" windowWidth="21840" windowHeight="13140" firstSheet="3" activeTab="5" xr2:uid="{50380115-DDD1-411C-A814-FA4E630EB99F}"/>
  </bookViews>
  <sheets>
    <sheet name="2.1 Diagrama de pareto" sheetId="1" r:id="rId1"/>
    <sheet name="2.2 Histograma de frecuencias" sheetId="2" r:id="rId2"/>
    <sheet name="2.3 Diagrama causa efecto" sheetId="8" r:id="rId3"/>
    <sheet name="2.4 Diagrama de dispersión" sheetId="9" r:id="rId4"/>
    <sheet name="Regresión múltiple" sheetId="10" r:id="rId5"/>
    <sheet name="2.5 Diagrama de estratificación" sheetId="11" r:id="rId6"/>
  </sheets>
  <definedNames>
    <definedName name="_xlchart.v1.0" hidden="1">'2.1 Diagrama de pareto'!$A$3:$A$11</definedName>
    <definedName name="_xlchart.v1.1" hidden="1">'2.1 Diagrama de pareto'!$B$2</definedName>
    <definedName name="_xlchart.v1.2" hidden="1">'2.1 Diagrama de pareto'!$B$3:$B$11</definedName>
    <definedName name="_xlchart.v1.3" hidden="1">'2.1 Diagrama de pareto'!$C$2</definedName>
    <definedName name="_xlchart.v1.4" hidden="1">'2.1 Diagrama de pareto'!$C$3:$C$11</definedName>
    <definedName name="_xlchart.v1.5" hidden="1">'2.1 Diagrama de pareto'!$D$2</definedName>
    <definedName name="_xlchart.v1.6" hidden="1">'2.1 Diagrama de pareto'!$D$3:$D$11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1" l="1"/>
  <c r="E7" i="11"/>
  <c r="E6" i="11"/>
  <c r="E5" i="11"/>
  <c r="E3" i="11"/>
  <c r="E2" i="11"/>
  <c r="D7" i="11"/>
  <c r="C7" i="11"/>
  <c r="B7" i="11"/>
  <c r="B30" i="10" l="1" a="1"/>
  <c r="B30" i="10" s="1"/>
  <c r="F25" i="10" a="1"/>
  <c r="F25" i="10" s="1"/>
  <c r="B25" i="10" a="1"/>
  <c r="B25" i="10" s="1"/>
  <c r="F19" i="10" a="1"/>
  <c r="F19" i="10" s="1"/>
  <c r="E49" i="9"/>
  <c r="H40" i="9"/>
  <c r="D35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2" i="9"/>
  <c r="C35" i="9"/>
  <c r="C34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2" i="9"/>
  <c r="B35" i="9"/>
  <c r="A35" i="9"/>
  <c r="B32" i="10" l="1"/>
  <c r="B31" i="10"/>
  <c r="G27" i="10"/>
  <c r="F26" i="10"/>
  <c r="F27" i="10"/>
  <c r="H25" i="10"/>
  <c r="H26" i="10"/>
  <c r="G25" i="10"/>
  <c r="H27" i="10"/>
  <c r="G26" i="10"/>
  <c r="B26" i="10"/>
  <c r="B27" i="10"/>
  <c r="D26" i="10"/>
  <c r="C25" i="10"/>
  <c r="C27" i="10"/>
  <c r="D25" i="10"/>
  <c r="D27" i="10"/>
  <c r="C26" i="10"/>
  <c r="I19" i="10"/>
  <c r="J21" i="10"/>
  <c r="G20" i="10"/>
  <c r="I21" i="10"/>
  <c r="J20" i="10"/>
  <c r="F20" i="10"/>
  <c r="G19" i="10"/>
  <c r="G21" i="10"/>
  <c r="H20" i="10"/>
  <c r="F21" i="10"/>
  <c r="H19" i="10"/>
  <c r="H21" i="10"/>
  <c r="I20" i="10"/>
  <c r="J19" i="10"/>
  <c r="E6" i="8"/>
  <c r="F6" i="8"/>
  <c r="D6" i="8"/>
  <c r="B6" i="8"/>
  <c r="D16" i="2"/>
  <c r="D10" i="2"/>
  <c r="D11" i="2"/>
  <c r="D12" i="2"/>
  <c r="D13" i="2"/>
  <c r="D14" i="2"/>
  <c r="D15" i="2"/>
  <c r="D9" i="2"/>
  <c r="B15" i="2"/>
  <c r="B14" i="2"/>
  <c r="B13" i="2"/>
  <c r="B12" i="2"/>
  <c r="B10" i="2"/>
  <c r="B9" i="2"/>
  <c r="D6" i="1" l="1"/>
  <c r="D7" i="1" s="1"/>
  <c r="D8" i="1" s="1"/>
  <c r="D9" i="1" s="1"/>
  <c r="D10" i="1" s="1"/>
  <c r="D11" i="1" s="1"/>
  <c r="D5" i="1"/>
  <c r="D4" i="1"/>
  <c r="C12" i="1"/>
  <c r="C11" i="1"/>
  <c r="C10" i="1"/>
  <c r="C9" i="1"/>
  <c r="C8" i="1"/>
  <c r="C7" i="1"/>
  <c r="C6" i="1"/>
  <c r="C5" i="1"/>
  <c r="C4" i="1"/>
  <c r="C3" i="1"/>
  <c r="B12" i="1"/>
</calcChain>
</file>

<file path=xl/sharedStrings.xml><?xml version="1.0" encoding="utf-8"?>
<sst xmlns="http://schemas.openxmlformats.org/spreadsheetml/2006/main" count="83" uniqueCount="80">
  <si>
    <t>Cambios ambientales</t>
  </si>
  <si>
    <t>Máquinas</t>
  </si>
  <si>
    <t xml:space="preserve">Descripción </t>
  </si>
  <si>
    <t>Rotación personal</t>
  </si>
  <si>
    <t>Tiempos muertos (fátiga, nececidades)</t>
  </si>
  <si>
    <t>Energía</t>
  </si>
  <si>
    <t>Desabasto de material</t>
  </si>
  <si>
    <t>Mantenimiento</t>
  </si>
  <si>
    <t>Errores</t>
  </si>
  <si>
    <t>Cantidad</t>
  </si>
  <si>
    <t>Porcentaje</t>
  </si>
  <si>
    <t>Porcentaje acumulado</t>
  </si>
  <si>
    <t>Causas</t>
  </si>
  <si>
    <t>Rotación mquinas</t>
  </si>
  <si>
    <t>Vida útil de las baterías para automóvil</t>
  </si>
  <si>
    <t>Intervalo de clase</t>
  </si>
  <si>
    <t>Punto medio de la clase (marca de clase)</t>
  </si>
  <si>
    <t>Frecuencia relativa</t>
  </si>
  <si>
    <t>1.5-1.9</t>
  </si>
  <si>
    <t>2.0-2.4</t>
  </si>
  <si>
    <t>3.0-3.4</t>
  </si>
  <si>
    <t>4.0-4.4</t>
  </si>
  <si>
    <t>4.5-4.9</t>
  </si>
  <si>
    <t>2.5-2.9</t>
  </si>
  <si>
    <r>
      <t xml:space="preserve">Frecuencia </t>
    </r>
    <r>
      <rPr>
        <i/>
        <sz val="14"/>
        <color theme="1"/>
        <rFont val="Calibri"/>
        <family val="2"/>
        <scheme val="minor"/>
      </rPr>
      <t>f</t>
    </r>
  </si>
  <si>
    <t>3.5-3.9</t>
  </si>
  <si>
    <t>Línea</t>
  </si>
  <si>
    <t xml:space="preserve"># Prensas por línea </t>
  </si>
  <si>
    <t>Consumo diario de grasa por prensa</t>
  </si>
  <si>
    <t>Consumo diario de grasa por línea</t>
  </si>
  <si>
    <t xml:space="preserve">Consumo mensual por línea </t>
  </si>
  <si>
    <t xml:space="preserve">Consumo anual por línea </t>
  </si>
  <si>
    <t>A</t>
  </si>
  <si>
    <t>B</t>
  </si>
  <si>
    <t>C</t>
  </si>
  <si>
    <t>D</t>
  </si>
  <si>
    <t>Total</t>
  </si>
  <si>
    <t>Medidas tomadas para corregir el desperdecio de grasa</t>
  </si>
  <si>
    <t>Causa confirmada</t>
  </si>
  <si>
    <t>Contramedidas</t>
  </si>
  <si>
    <t>A. Procedimiento de lubricación</t>
  </si>
  <si>
    <t>B. Variedad de inyectores de lubricación</t>
  </si>
  <si>
    <t>C. Falta de refacciones</t>
  </si>
  <si>
    <t>D. Falta de programas de verificación</t>
  </si>
  <si>
    <t>E. Falta de capacitación</t>
  </si>
  <si>
    <t>F. Mala de cálidad de lubricantes</t>
  </si>
  <si>
    <t>Manuales de las presnsas</t>
  </si>
  <si>
    <t>Seleccionar los medelos adecuados. Disponibilidad en mercado</t>
  </si>
  <si>
    <t>Diseñar un checklist funcional (óptimo)</t>
  </si>
  <si>
    <t>Popner en marcha programas de verificación</t>
  </si>
  <si>
    <t>Impartir cursos de capacitación</t>
  </si>
  <si>
    <t>Analizar proveedores</t>
  </si>
  <si>
    <t>Reducción de sólidos (%)</t>
  </si>
  <si>
    <t>Demanda de oxígeno (%)</t>
  </si>
  <si>
    <t>xy</t>
  </si>
  <si>
    <t>x^2</t>
  </si>
  <si>
    <t>y=a+bx</t>
  </si>
  <si>
    <t>y=3.8296+0.9036x</t>
  </si>
  <si>
    <t>y</t>
  </si>
  <si>
    <r>
      <t>x</t>
    </r>
    <r>
      <rPr>
        <b/>
        <vertAlign val="subscript"/>
        <sz val="24"/>
        <color rgb="FFFFFFFF"/>
        <rFont val="Times New Roman"/>
        <family val="1"/>
      </rPr>
      <t>1</t>
    </r>
  </si>
  <si>
    <r>
      <t>x</t>
    </r>
    <r>
      <rPr>
        <b/>
        <vertAlign val="subscript"/>
        <sz val="24"/>
        <color rgb="FFFFFFFF"/>
        <rFont val="Times New Roman"/>
        <family val="1"/>
      </rPr>
      <t>2</t>
    </r>
  </si>
  <si>
    <t>X=</t>
  </si>
  <si>
    <t>X^T</t>
  </si>
  <si>
    <t>X^T X</t>
  </si>
  <si>
    <t>X^T X(inversa)</t>
  </si>
  <si>
    <t>X^Ty</t>
  </si>
  <si>
    <r>
      <t>β</t>
    </r>
    <r>
      <rPr>
        <vertAlign val="subscript"/>
        <sz val="18"/>
        <color theme="1"/>
        <rFont val="Calibri"/>
        <family val="2"/>
      </rPr>
      <t>0</t>
    </r>
  </si>
  <si>
    <r>
      <t>β</t>
    </r>
    <r>
      <rPr>
        <vertAlign val="subscript"/>
        <sz val="18"/>
        <color theme="1"/>
        <rFont val="Calibri"/>
        <family val="2"/>
      </rPr>
      <t>1</t>
    </r>
  </si>
  <si>
    <r>
      <t>β</t>
    </r>
    <r>
      <rPr>
        <vertAlign val="subscript"/>
        <sz val="18"/>
        <color theme="1"/>
        <rFont val="Calibri"/>
        <family val="2"/>
      </rPr>
      <t>2</t>
    </r>
  </si>
  <si>
    <t>Razón de rechazo</t>
  </si>
  <si>
    <t>Depto de piezas (chicas)</t>
  </si>
  <si>
    <t xml:space="preserve">Depto piezas medianas </t>
  </si>
  <si>
    <t>Depto piezas grandes</t>
  </si>
  <si>
    <t>Porosidad</t>
  </si>
  <si>
    <t>Llenado</t>
  </si>
  <si>
    <t>Maquinado</t>
  </si>
  <si>
    <t>Molde</t>
  </si>
  <si>
    <t>Ensamble</t>
  </si>
  <si>
    <r>
      <t>y=a+bx</t>
    </r>
    <r>
      <rPr>
        <vertAlign val="subscript"/>
        <sz val="24"/>
        <color theme="1"/>
        <rFont val="Calibri"/>
        <family val="2"/>
        <scheme val="minor"/>
      </rPr>
      <t>1</t>
    </r>
    <r>
      <rPr>
        <sz val="24"/>
        <color theme="1"/>
        <rFont val="Calibri"/>
        <family val="2"/>
        <scheme val="minor"/>
      </rPr>
      <t>+b</t>
    </r>
    <r>
      <rPr>
        <vertAlign val="subscript"/>
        <sz val="24"/>
        <color theme="1"/>
        <rFont val="Calibri"/>
        <family val="2"/>
        <scheme val="minor"/>
      </rPr>
      <t>2</t>
    </r>
    <r>
      <rPr>
        <sz val="24"/>
        <color theme="1"/>
        <rFont val="Calibri"/>
        <family val="2"/>
        <scheme val="minor"/>
      </rPr>
      <t>x</t>
    </r>
    <r>
      <rPr>
        <vertAlign val="subscript"/>
        <sz val="24"/>
        <color theme="1"/>
        <rFont val="Calibri"/>
        <family val="2"/>
        <scheme val="minor"/>
      </rPr>
      <t>2</t>
    </r>
  </si>
  <si>
    <r>
      <t>y= 453+585700x</t>
    </r>
    <r>
      <rPr>
        <vertAlign val="subscript"/>
        <sz val="20"/>
        <color theme="1"/>
        <rFont val="Calibri"/>
        <family val="2"/>
        <scheme val="minor"/>
      </rPr>
      <t>1</t>
    </r>
    <r>
      <rPr>
        <sz val="20"/>
        <color theme="1"/>
        <rFont val="Calibri"/>
        <family val="2"/>
        <scheme val="minor"/>
      </rPr>
      <t>+2898x</t>
    </r>
    <r>
      <rPr>
        <vertAlign val="subscript"/>
        <sz val="20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</si>
</sst>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24"/>
      <color rgb="FFFFFFFF"/>
      <name val="Times New Roman"/>
      <family val="1"/>
    </font>
    <font>
      <b/>
      <vertAlign val="subscript"/>
      <sz val="24"/>
      <color rgb="FFFFFFFF"/>
      <name val="Times New Roman"/>
      <family val="1"/>
    </font>
    <font>
      <sz val="24"/>
      <color rgb="FF000000"/>
      <name val="Calibri"/>
      <family val="2"/>
    </font>
    <font>
      <sz val="18"/>
      <color theme="1"/>
      <name val="Calibri"/>
      <family val="2"/>
    </font>
    <font>
      <vertAlign val="subscript"/>
      <sz val="18"/>
      <color theme="1"/>
      <name val="Calibri"/>
      <family val="2"/>
    </font>
    <font>
      <vertAlign val="subscript"/>
      <sz val="24"/>
      <color theme="1"/>
      <name val="Calibri"/>
      <family val="2"/>
      <scheme val="minor"/>
    </font>
    <font>
      <vertAlign val="subscript"/>
      <sz val="2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wrapText="1" shrinkToFit="1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7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8" borderId="0" xfId="0" applyFont="1" applyFill="1"/>
    <xf numFmtId="0" fontId="1" fillId="7" borderId="0" xfId="0" applyFont="1" applyFill="1" applyAlignment="1">
      <alignment wrapText="1"/>
    </xf>
    <xf numFmtId="2" fontId="0" fillId="0" borderId="0" xfId="0" applyNumberFormat="1"/>
    <xf numFmtId="0" fontId="9" fillId="9" borderId="5" xfId="0" applyFont="1" applyFill="1" applyBorder="1" applyAlignment="1">
      <alignment horizontal="center" vertical="center" wrapText="1" readingOrder="1"/>
    </xf>
    <xf numFmtId="0" fontId="11" fillId="10" borderId="6" xfId="0" applyFont="1" applyFill="1" applyBorder="1" applyAlignment="1">
      <alignment horizontal="center" vertical="center" wrapText="1" readingOrder="1"/>
    </xf>
    <xf numFmtId="0" fontId="11" fillId="11" borderId="7" xfId="0" applyFont="1" applyFill="1" applyBorder="1" applyAlignment="1">
      <alignment horizontal="center" vertical="center" wrapText="1" readingOrder="1"/>
    </xf>
    <xf numFmtId="0" fontId="11" fillId="10" borderId="7" xfId="0" applyFont="1" applyFill="1" applyBorder="1" applyAlignment="1">
      <alignment horizontal="center" vertical="center" wrapText="1" readingOrder="1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0" fillId="2" borderId="0" xfId="0" applyFill="1"/>
    <xf numFmtId="0" fontId="0" fillId="5" borderId="0" xfId="0" applyFill="1"/>
    <xf numFmtId="0" fontId="12" fillId="0" borderId="0" xfId="0" applyFont="1"/>
    <xf numFmtId="0" fontId="4" fillId="5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Histograma vida útil baterias</c:v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'2.2 Histograma de frecuencias'!$B$9:$B$14</c:f>
              <c:numCache>
                <c:formatCode>General</c:formatCode>
                <c:ptCount val="6"/>
                <c:pt idx="0">
                  <c:v>1.7</c:v>
                </c:pt>
                <c:pt idx="1">
                  <c:v>2.2000000000000002</c:v>
                </c:pt>
                <c:pt idx="2">
                  <c:v>2.7</c:v>
                </c:pt>
                <c:pt idx="3">
                  <c:v>3.2</c:v>
                </c:pt>
                <c:pt idx="4">
                  <c:v>3.7</c:v>
                </c:pt>
                <c:pt idx="5">
                  <c:v>4.2</c:v>
                </c:pt>
              </c:numCache>
            </c:numRef>
          </c:cat>
          <c:val>
            <c:numRef>
              <c:f>'2.2 Histograma de frecuencias'!$D$9:$D$15</c:f>
              <c:numCache>
                <c:formatCode>General</c:formatCode>
                <c:ptCount val="7"/>
                <c:pt idx="0">
                  <c:v>0.05</c:v>
                </c:pt>
                <c:pt idx="1">
                  <c:v>2.5000000000000001E-2</c:v>
                </c:pt>
                <c:pt idx="2">
                  <c:v>0.1</c:v>
                </c:pt>
                <c:pt idx="3">
                  <c:v>0.375</c:v>
                </c:pt>
                <c:pt idx="4">
                  <c:v>0.25</c:v>
                </c:pt>
                <c:pt idx="5">
                  <c:v>0.125</c:v>
                </c:pt>
                <c:pt idx="6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0-4E80-9DAB-BDD957AB92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5"/>
        <c:axId val="346848384"/>
        <c:axId val="346848712"/>
      </c:barChart>
      <c:catAx>
        <c:axId val="3468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6848712"/>
        <c:crosses val="autoZero"/>
        <c:auto val="1"/>
        <c:lblAlgn val="ctr"/>
        <c:lblOffset val="100"/>
        <c:noMultiLvlLbl val="0"/>
      </c:catAx>
      <c:valAx>
        <c:axId val="3468487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4684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8670218941206879E-2"/>
          <c:y val="0.11890761661196024"/>
          <c:w val="0.92146636192208853"/>
          <c:h val="0.807894633064164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'2.4 Diagrama de dispersión'!$B$1</c:f>
              <c:strCache>
                <c:ptCount val="1"/>
                <c:pt idx="0">
                  <c:v>Demanda de oxígeno (%)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26643014563434"/>
                  <c:y val="8.58740941544986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'2.4 Diagrama de dispersión'!$A$2:$A$34</c:f>
              <c:numCache>
                <c:formatCode>General</c:formatCode>
                <c:ptCount val="33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18</c:v>
                </c:pt>
                <c:pt idx="5">
                  <c:v>27</c:v>
                </c:pt>
                <c:pt idx="6">
                  <c:v>29</c:v>
                </c:pt>
                <c:pt idx="7">
                  <c:v>30</c:v>
                </c:pt>
                <c:pt idx="8">
                  <c:v>30</c:v>
                </c:pt>
                <c:pt idx="9">
                  <c:v>31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33</c:v>
                </c:pt>
                <c:pt idx="14">
                  <c:v>34</c:v>
                </c:pt>
                <c:pt idx="15">
                  <c:v>36</c:v>
                </c:pt>
                <c:pt idx="16">
                  <c:v>36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39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50</c:v>
                </c:pt>
              </c:numCache>
            </c:numRef>
          </c:xVal>
          <c:yVal>
            <c:numRef>
              <c:f>'2.4 Diagrama de dispersión'!$B$2:$B$34</c:f>
              <c:numCache>
                <c:formatCode>General</c:formatCode>
                <c:ptCount val="33"/>
                <c:pt idx="0">
                  <c:v>5</c:v>
                </c:pt>
                <c:pt idx="1">
                  <c:v>11</c:v>
                </c:pt>
                <c:pt idx="2">
                  <c:v>21</c:v>
                </c:pt>
                <c:pt idx="3">
                  <c:v>16</c:v>
                </c:pt>
                <c:pt idx="4">
                  <c:v>16</c:v>
                </c:pt>
                <c:pt idx="5">
                  <c:v>28</c:v>
                </c:pt>
                <c:pt idx="6">
                  <c:v>27</c:v>
                </c:pt>
                <c:pt idx="7">
                  <c:v>25</c:v>
                </c:pt>
                <c:pt idx="8">
                  <c:v>35</c:v>
                </c:pt>
                <c:pt idx="9">
                  <c:v>30</c:v>
                </c:pt>
                <c:pt idx="10">
                  <c:v>40</c:v>
                </c:pt>
                <c:pt idx="11">
                  <c:v>32</c:v>
                </c:pt>
                <c:pt idx="12">
                  <c:v>34</c:v>
                </c:pt>
                <c:pt idx="13">
                  <c:v>32</c:v>
                </c:pt>
                <c:pt idx="14">
                  <c:v>34</c:v>
                </c:pt>
                <c:pt idx="15">
                  <c:v>37</c:v>
                </c:pt>
                <c:pt idx="16">
                  <c:v>38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37</c:v>
                </c:pt>
                <c:pt idx="21">
                  <c:v>36</c:v>
                </c:pt>
                <c:pt idx="22">
                  <c:v>45</c:v>
                </c:pt>
                <c:pt idx="23">
                  <c:v>39</c:v>
                </c:pt>
                <c:pt idx="24">
                  <c:v>41</c:v>
                </c:pt>
                <c:pt idx="25">
                  <c:v>40</c:v>
                </c:pt>
                <c:pt idx="26">
                  <c:v>44</c:v>
                </c:pt>
                <c:pt idx="27">
                  <c:v>37</c:v>
                </c:pt>
                <c:pt idx="28">
                  <c:v>44</c:v>
                </c:pt>
                <c:pt idx="29">
                  <c:v>46</c:v>
                </c:pt>
                <c:pt idx="30">
                  <c:v>46</c:v>
                </c:pt>
                <c:pt idx="31">
                  <c:v>49</c:v>
                </c:pt>
                <c:pt idx="32">
                  <c:v>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F5-4F5F-86B6-2FD07AA0D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277120"/>
        <c:axId val="540277448"/>
      </c:scatterChart>
      <c:valAx>
        <c:axId val="540277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0277448"/>
        <c:crosses val="autoZero"/>
        <c:crossBetween val="midCat"/>
      </c:valAx>
      <c:valAx>
        <c:axId val="540277448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027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5353801363064905E-2"/>
          <c:y val="0.14206058520116954"/>
          <c:w val="0.88587308939323761"/>
          <c:h val="0.6898335715972217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'Regresión múltiple'!$B$11</c:f>
              <c:strCache>
                <c:ptCount val="1"/>
                <c:pt idx="0">
                  <c:v>x1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'Regresión múltiple'!$A$12:$A$16</c:f>
              <c:numCache>
                <c:formatCode>General</c:formatCode>
                <c:ptCount val="5"/>
                <c:pt idx="0">
                  <c:v>80</c:v>
                </c:pt>
                <c:pt idx="1">
                  <c:v>95</c:v>
                </c:pt>
                <c:pt idx="2">
                  <c:v>101</c:v>
                </c:pt>
                <c:pt idx="3">
                  <c:v>85</c:v>
                </c:pt>
                <c:pt idx="4">
                  <c:v>92</c:v>
                </c:pt>
              </c:numCache>
            </c:numRef>
          </c:xVal>
          <c:yVal>
            <c:numRef>
              <c:f>'Regresión múltiple'!$B$12:$B$16</c:f>
              <c:numCache>
                <c:formatCode>General</c:formatCode>
                <c:ptCount val="5"/>
                <c:pt idx="0">
                  <c:v>1250</c:v>
                </c:pt>
                <c:pt idx="1">
                  <c:v>1300</c:v>
                </c:pt>
                <c:pt idx="2">
                  <c:v>1350</c:v>
                </c:pt>
                <c:pt idx="3">
                  <c:v>1250</c:v>
                </c:pt>
                <c:pt idx="4">
                  <c:v>1300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FA-4B26-9ABB-6D830993CDE2}"/>
            </c:ext>
          </c:extLst>
        </c:ser>
        <c:ser>
          <c:idx val="1"/>
          <c:order val="1"/>
          <c:tx>
            <c:strRef>
              <c:f>'Regresión múltiple'!$C$11</c:f>
              <c:strCache>
                <c:ptCount val="1"/>
                <c:pt idx="0">
                  <c:v>x2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'Regresión múltiple'!$A$12:$A$16</c:f>
              <c:numCache>
                <c:formatCode>General</c:formatCode>
                <c:ptCount val="5"/>
                <c:pt idx="0">
                  <c:v>80</c:v>
                </c:pt>
                <c:pt idx="1">
                  <c:v>95</c:v>
                </c:pt>
                <c:pt idx="2">
                  <c:v>101</c:v>
                </c:pt>
                <c:pt idx="3">
                  <c:v>85</c:v>
                </c:pt>
                <c:pt idx="4">
                  <c:v>92</c:v>
                </c:pt>
              </c:numCache>
            </c:numRef>
          </c:xVal>
          <c:yVal>
            <c:numRef>
              <c:f>'Regresión múltiple'!$C$12:$C$16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FA-4B26-9ABB-6D830993C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881344"/>
        <c:axId val="540878392"/>
      </c:scatterChart>
      <c:valAx>
        <c:axId val="54088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0878392"/>
        <c:crosses val="autoZero"/>
        <c:crossBetween val="midCat"/>
      </c:valAx>
      <c:valAx>
        <c:axId val="54087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088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</cx:chartData>
  <cx:chart>
    <cx:title pos="t" align="ctr" overlay="0"/>
    <cx:plotArea>
      <cx:plotAreaRegion>
        <cx:series layoutId="clusteredColumn" uniqueId="{8AD8BA5F-97DE-4283-8DF5-4675B6452BFB}" formatIdx="0">
          <cx:tx>
            <cx:txData>
              <cx:f>_xlchart.v1.1</cx:f>
              <cx:v>Cantidad</cx:v>
            </cx:txData>
          </cx:tx>
          <cx:dataId val="0"/>
          <cx:layoutPr>
            <cx:aggregation/>
          </cx:layoutPr>
          <cx:axisId val="1"/>
        </cx:series>
        <cx:series layoutId="paretoLine" ownerIdx="0" uniqueId="{2B34CA11-5AA2-4F04-BC0E-5B7625BA4A33}" formatIdx="1">
          <cx:axisId val="2"/>
        </cx:series>
        <cx:series layoutId="clusteredColumn" hidden="1" uniqueId="{69FF0D2F-D62F-4F86-9DB3-E684E9F1B46E}" formatIdx="2">
          <cx:tx>
            <cx:txData>
              <cx:f>_xlchart.v1.3</cx:f>
              <cx:v>Porcentaje</cx:v>
            </cx:txData>
          </cx:tx>
          <cx:dataId val="1"/>
          <cx:layoutPr>
            <cx:aggregation/>
          </cx:layoutPr>
          <cx:axisId val="1"/>
        </cx:series>
        <cx:series layoutId="paretoLine" ownerIdx="2" uniqueId="{0C2F8B8F-F060-4A3E-BB35-90308A9ED2F6}" formatIdx="3">
          <cx:axisId val="2"/>
        </cx:series>
        <cx:series layoutId="clusteredColumn" hidden="1" uniqueId="{B2BA42D7-5396-4D1E-A213-EB5D99A5B556}" formatIdx="4">
          <cx:tx>
            <cx:txData>
              <cx:f>_xlchart.v1.5</cx:f>
              <cx:v>Porcentaje acumulado</cx:v>
            </cx:txData>
          </cx:tx>
          <cx:dataId val="2"/>
          <cx:layoutPr>
            <cx:aggregation/>
          </cx:layoutPr>
          <cx:axisId val="1"/>
        </cx:series>
        <cx:series layoutId="paretoLine" ownerIdx="4" uniqueId="{3117BE06-6775-4480-A12B-E313F8078DD2}" formatIdx="5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228600</xdr:rowOff>
    </xdr:from>
    <xdr:to>
      <xdr:col>9</xdr:col>
      <xdr:colOff>409575</xdr:colOff>
      <xdr:row>24</xdr:row>
      <xdr:rowOff>171450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Gráfico 13">
              <a:extLst>
                <a:ext uri="{FF2B5EF4-FFF2-40B4-BE49-F238E27FC236}">
                  <a16:creationId xmlns:a16="http://schemas.microsoft.com/office/drawing/2014/main" id="{1681533E-72A2-4D54-81F3-A8459F15563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33750" y="762000"/>
              <a:ext cx="7839075" cy="4962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428624</xdr:colOff>
      <xdr:row>2</xdr:row>
      <xdr:rowOff>257175</xdr:rowOff>
    </xdr:from>
    <xdr:to>
      <xdr:col>15</xdr:col>
      <xdr:colOff>380999</xdr:colOff>
      <xdr:row>21</xdr:row>
      <xdr:rowOff>111470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65A26B5-48D9-461E-92DB-C54A15815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91874" y="790575"/>
          <a:ext cx="4524375" cy="4302470"/>
        </a:xfrm>
        <a:prstGeom prst="rect">
          <a:avLst/>
        </a:prstGeom>
      </xdr:spPr>
    </xdr:pic>
    <xdr:clientData/>
  </xdr:twoCellAnchor>
  <xdr:twoCellAnchor>
    <xdr:from>
      <xdr:col>0</xdr:col>
      <xdr:colOff>1885950</xdr:colOff>
      <xdr:row>4</xdr:row>
      <xdr:rowOff>209550</xdr:rowOff>
    </xdr:from>
    <xdr:to>
      <xdr:col>8</xdr:col>
      <xdr:colOff>581025</xdr:colOff>
      <xdr:row>4</xdr:row>
      <xdr:rowOff>238125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1CC0204F-2782-4FED-8642-E4E2D8161A6E}"/>
            </a:ext>
          </a:extLst>
        </xdr:cNvPr>
        <xdr:cNvCxnSpPr/>
      </xdr:nvCxnSpPr>
      <xdr:spPr>
        <a:xfrm flipH="1">
          <a:off x="1885950" y="1276350"/>
          <a:ext cx="8696325" cy="28575"/>
        </a:xfrm>
        <a:prstGeom prst="line">
          <a:avLst/>
        </a:prstGeom>
        <a:ln w="381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647700</xdr:colOff>
      <xdr:row>6</xdr:row>
      <xdr:rowOff>219075</xdr:rowOff>
    </xdr:from>
    <xdr:to>
      <xdr:col>15</xdr:col>
      <xdr:colOff>102108</xdr:colOff>
      <xdr:row>8</xdr:row>
      <xdr:rowOff>170307</xdr:rowOff>
    </xdr:to>
    <xdr:sp macro="" textlink="">
      <xdr:nvSpPr>
        <xdr:cNvPr id="18" name="Flecha: hacia la izquierda 17">
          <a:extLst>
            <a:ext uri="{FF2B5EF4-FFF2-40B4-BE49-F238E27FC236}">
              <a16:creationId xmlns:a16="http://schemas.microsoft.com/office/drawing/2014/main" id="{5EE13B4F-3198-48B0-8B65-F63F3BFD4B58}"/>
            </a:ext>
          </a:extLst>
        </xdr:cNvPr>
        <xdr:cNvSpPr/>
      </xdr:nvSpPr>
      <xdr:spPr>
        <a:xfrm>
          <a:off x="14458950" y="1819275"/>
          <a:ext cx="978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6</xdr:row>
      <xdr:rowOff>133350</xdr:rowOff>
    </xdr:from>
    <xdr:to>
      <xdr:col>13</xdr:col>
      <xdr:colOff>381000</xdr:colOff>
      <xdr:row>19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C999E6-3856-406A-B87F-12ECD101C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638175</xdr:rowOff>
    </xdr:from>
    <xdr:to>
      <xdr:col>16</xdr:col>
      <xdr:colOff>388810</xdr:colOff>
      <xdr:row>11</xdr:row>
      <xdr:rowOff>614318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9E6BA6-4055-4E6B-B813-31F1FD68E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0" y="638175"/>
          <a:ext cx="7923085" cy="46052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342899</xdr:colOff>
      <xdr:row>1</xdr:row>
      <xdr:rowOff>119061</xdr:rowOff>
    </xdr:from>
    <xdr:to>
      <xdr:col>15</xdr:col>
      <xdr:colOff>333375</xdr:colOff>
      <xdr:row>20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5B97B0-AAD7-4721-8E2D-C5EA74ECB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38</xdr:row>
      <xdr:rowOff>0</xdr:rowOff>
    </xdr:from>
    <xdr:to>
      <xdr:col>5</xdr:col>
      <xdr:colOff>132655</xdr:colOff>
      <xdr:row>44</xdr:row>
      <xdr:rowOff>47467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4FC641-14DF-4FF2-B5FE-E1C01AC6F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01300"/>
          <a:ext cx="5561905" cy="1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</xdr:col>
      <xdr:colOff>28179</xdr:colOff>
      <xdr:row>49</xdr:row>
      <xdr:rowOff>180871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507FB0-870C-45EC-9D0E-99EEA1651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925300"/>
          <a:ext cx="3171429" cy="8285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638174</xdr:colOff>
      <xdr:row>9</xdr:row>
      <xdr:rowOff>164861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8B09C4A6-E5FE-440B-B2D9-CF951926F934}"/>
            </a:ext>
          </a:extLst>
        </xdr:cNvPr>
        <xdr:cNvSpPr txBox="1"/>
      </xdr:nvSpPr>
      <xdr:spPr>
        <a:xfrm>
          <a:off x="0" y="0"/>
          <a:ext cx="11820524" cy="187936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s-MX" sz="2000">
              <a:latin typeface="Comic Sans MS" panose="030F0702030302020204" pitchFamily="66" charset="0"/>
            </a:rPr>
            <a:t>Una investigación de un proceso de fundición a presión produjo los datos siguientes sobre X</a:t>
          </a:r>
          <a:r>
            <a:rPr lang="es-MX" sz="2000" baseline="-25000">
              <a:latin typeface="Comic Sans MS" panose="030F0702030302020204" pitchFamily="66" charset="0"/>
            </a:rPr>
            <a:t>1</a:t>
          </a:r>
          <a:r>
            <a:rPr lang="es-MX" sz="2000">
              <a:latin typeface="Comic Sans MS" panose="030F0702030302020204" pitchFamily="66" charset="0"/>
            </a:rPr>
            <a:t>  temperatura de horno, X</a:t>
          </a:r>
          <a:r>
            <a:rPr lang="es-MX" sz="2000" baseline="-25000">
              <a:latin typeface="Comic Sans MS" panose="030F0702030302020204" pitchFamily="66" charset="0"/>
            </a:rPr>
            <a:t>2</a:t>
          </a:r>
          <a:r>
            <a:rPr lang="es-MX" sz="2000">
              <a:latin typeface="Comic Sans MS" panose="030F0702030302020204" pitchFamily="66" charset="0"/>
            </a:rPr>
            <a:t>  tiempo de cierre de matriz e</a:t>
          </a:r>
          <a:r>
            <a:rPr lang="es-MX" sz="2000" baseline="0">
              <a:latin typeface="Comic Sans MS" panose="030F0702030302020204" pitchFamily="66" charset="0"/>
            </a:rPr>
            <a:t> Y</a:t>
          </a:r>
          <a:r>
            <a:rPr lang="es-MX" sz="2000">
              <a:latin typeface="Comic Sans MS" panose="030F0702030302020204" pitchFamily="66" charset="0"/>
            </a:rPr>
            <a:t> diferencia en temperatura en la superficie de la matriz (”A Multiple-Objective Decision-Making Approach for Assessing Simultaneous Improvement in Die Life and Casting Quality in a Die Casting Process”, Quality Engineering, 1994: 371-383).</a:t>
          </a:r>
        </a:p>
      </xdr:txBody>
    </xdr:sp>
    <xdr:clientData/>
  </xdr:twoCellAnchor>
  <xdr:twoCellAnchor>
    <xdr:from>
      <xdr:col>6</xdr:col>
      <xdr:colOff>342900</xdr:colOff>
      <xdr:row>7</xdr:row>
      <xdr:rowOff>138112</xdr:rowOff>
    </xdr:from>
    <xdr:to>
      <xdr:col>13</xdr:col>
      <xdr:colOff>161925</xdr:colOff>
      <xdr:row>15</xdr:row>
      <xdr:rowOff>390525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92F8FA1-39DA-40E7-8ADD-DB876021A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4B00-EEFA-4A9F-9C11-F36E3DCA465B}">
  <dimension ref="A1:D12"/>
  <sheetViews>
    <sheetView topLeftCell="B16" workbookViewId="0">
      <selection activeCell="J3" sqref="J3"/>
    </sheetView>
  </sheetViews>
  <sheetFormatPr baseColWidth="10" defaultRowHeight="15" x14ac:dyDescent="0.25"/>
  <cols>
    <col min="1" max="1" width="49" bestFit="1" customWidth="1"/>
    <col min="3" max="3" width="14.5703125" bestFit="1" customWidth="1"/>
    <col min="4" max="4" width="29.28515625" bestFit="1" customWidth="1"/>
  </cols>
  <sheetData>
    <row r="1" spans="1:4" ht="21" x14ac:dyDescent="0.35">
      <c r="A1" s="48" t="s">
        <v>12</v>
      </c>
      <c r="B1" s="48"/>
      <c r="C1" s="48"/>
      <c r="D1" s="48"/>
    </row>
    <row r="2" spans="1:4" ht="21" x14ac:dyDescent="0.35">
      <c r="A2" s="1" t="s">
        <v>2</v>
      </c>
      <c r="B2" s="1" t="s">
        <v>9</v>
      </c>
      <c r="C2" s="1" t="s">
        <v>10</v>
      </c>
      <c r="D2" s="1" t="s">
        <v>11</v>
      </c>
    </row>
    <row r="3" spans="1:4" ht="21" x14ac:dyDescent="0.35">
      <c r="A3" s="2" t="s">
        <v>0</v>
      </c>
      <c r="B3" s="2">
        <v>180</v>
      </c>
      <c r="C3" s="2">
        <f>(B3*100)/B12</f>
        <v>37.656903765690373</v>
      </c>
      <c r="D3" s="2">
        <v>37.6569</v>
      </c>
    </row>
    <row r="4" spans="1:4" ht="21" x14ac:dyDescent="0.35">
      <c r="A4" s="2" t="s">
        <v>3</v>
      </c>
      <c r="B4" s="2">
        <v>121</v>
      </c>
      <c r="C4" s="2">
        <f>(B4*100)/B12</f>
        <v>25.313807531380753</v>
      </c>
      <c r="D4" s="2">
        <f>D3+C4</f>
        <v>62.970707531380754</v>
      </c>
    </row>
    <row r="5" spans="1:4" ht="21" x14ac:dyDescent="0.35">
      <c r="A5" s="2" t="s">
        <v>1</v>
      </c>
      <c r="B5" s="2">
        <v>65</v>
      </c>
      <c r="C5" s="2">
        <f>(B5*100)/B12</f>
        <v>13.598326359832637</v>
      </c>
      <c r="D5" s="2">
        <f t="shared" ref="D5:D11" si="0">D4+C5</f>
        <v>76.569033891213394</v>
      </c>
    </row>
    <row r="6" spans="1:4" ht="21" x14ac:dyDescent="0.35">
      <c r="A6" s="2" t="s">
        <v>13</v>
      </c>
      <c r="B6" s="2">
        <v>56</v>
      </c>
      <c r="C6" s="2">
        <f>(B6*100)/B12</f>
        <v>11.715481171548117</v>
      </c>
      <c r="D6" s="2">
        <f t="shared" si="0"/>
        <v>88.284515062761514</v>
      </c>
    </row>
    <row r="7" spans="1:4" ht="21" x14ac:dyDescent="0.35">
      <c r="A7" s="2" t="s">
        <v>4</v>
      </c>
      <c r="B7" s="2">
        <v>25</v>
      </c>
      <c r="C7" s="2">
        <f>(B7*100)/B12</f>
        <v>5.2301255230125525</v>
      </c>
      <c r="D7" s="2">
        <f t="shared" si="0"/>
        <v>93.51464058577406</v>
      </c>
    </row>
    <row r="8" spans="1:4" ht="21" x14ac:dyDescent="0.35">
      <c r="A8" s="2" t="s">
        <v>5</v>
      </c>
      <c r="B8" s="2">
        <v>15</v>
      </c>
      <c r="C8" s="2">
        <f>(B8*100)/B12</f>
        <v>3.1380753138075312</v>
      </c>
      <c r="D8" s="2">
        <f t="shared" si="0"/>
        <v>96.652715899581594</v>
      </c>
    </row>
    <row r="9" spans="1:4" ht="21" x14ac:dyDescent="0.35">
      <c r="A9" s="2" t="s">
        <v>6</v>
      </c>
      <c r="B9" s="2">
        <v>8</v>
      </c>
      <c r="C9" s="2">
        <f>(B9*100)/B12</f>
        <v>1.6736401673640167</v>
      </c>
      <c r="D9" s="2">
        <f t="shared" si="0"/>
        <v>98.326356066945607</v>
      </c>
    </row>
    <row r="10" spans="1:4" ht="21" x14ac:dyDescent="0.35">
      <c r="A10" s="2" t="s">
        <v>7</v>
      </c>
      <c r="B10" s="2">
        <v>5</v>
      </c>
      <c r="C10" s="2">
        <f>(B10*100)/B12</f>
        <v>1.0460251046025104</v>
      </c>
      <c r="D10" s="2">
        <f t="shared" si="0"/>
        <v>99.372381171548113</v>
      </c>
    </row>
    <row r="11" spans="1:4" ht="21" x14ac:dyDescent="0.35">
      <c r="A11" s="2" t="s">
        <v>8</v>
      </c>
      <c r="B11" s="2">
        <v>3</v>
      </c>
      <c r="C11" s="2">
        <f>(B11*100)/B12</f>
        <v>0.62761506276150625</v>
      </c>
      <c r="D11" s="2">
        <f t="shared" si="0"/>
        <v>99.99999623430962</v>
      </c>
    </row>
    <row r="12" spans="1:4" ht="26.25" x14ac:dyDescent="0.4">
      <c r="B12" s="3">
        <f>SUM(B3:B11)</f>
        <v>478</v>
      </c>
      <c r="C12" s="4">
        <f>SUM(C3:C11)</f>
        <v>99.999999999999986</v>
      </c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5B50-64A8-4362-9134-768D8E28FB64}">
  <dimension ref="A1:H16"/>
  <sheetViews>
    <sheetView workbookViewId="0">
      <selection activeCell="I5" sqref="I5"/>
    </sheetView>
  </sheetViews>
  <sheetFormatPr baseColWidth="10" defaultRowHeight="15" x14ac:dyDescent="0.25"/>
  <cols>
    <col min="1" max="1" width="13.85546875" customWidth="1"/>
    <col min="2" max="2" width="20.7109375" customWidth="1"/>
    <col min="3" max="3" width="13.28515625" customWidth="1"/>
    <col min="4" max="4" width="13.140625" customWidth="1"/>
  </cols>
  <sheetData>
    <row r="1" spans="1:8" ht="21" x14ac:dyDescent="0.35">
      <c r="A1" s="49" t="s">
        <v>14</v>
      </c>
      <c r="B1" s="49"/>
      <c r="C1" s="49"/>
      <c r="D1" s="49"/>
      <c r="E1" s="49"/>
      <c r="F1" s="49"/>
      <c r="G1" s="49"/>
      <c r="H1" s="49"/>
    </row>
    <row r="2" spans="1:8" ht="21" x14ac:dyDescent="0.35">
      <c r="A2" s="14">
        <v>2.2000000000000002</v>
      </c>
      <c r="B2" s="14">
        <v>4.0999999999999996</v>
      </c>
      <c r="C2" s="14">
        <v>3.5</v>
      </c>
      <c r="D2" s="14">
        <v>4.5</v>
      </c>
      <c r="E2" s="14">
        <v>3.2</v>
      </c>
      <c r="F2" s="14">
        <v>3.7</v>
      </c>
      <c r="G2" s="15">
        <v>3</v>
      </c>
      <c r="H2" s="14">
        <v>2.6</v>
      </c>
    </row>
    <row r="3" spans="1:8" ht="21" x14ac:dyDescent="0.35">
      <c r="A3" s="16">
        <v>3.4</v>
      </c>
      <c r="B3" s="16">
        <v>1.6</v>
      </c>
      <c r="C3" s="16">
        <v>3.1</v>
      </c>
      <c r="D3" s="16">
        <v>3.3</v>
      </c>
      <c r="E3" s="16">
        <v>3.8</v>
      </c>
      <c r="F3" s="16">
        <v>3.1</v>
      </c>
      <c r="G3" s="16">
        <v>4.7</v>
      </c>
      <c r="H3" s="16">
        <v>3.7</v>
      </c>
    </row>
    <row r="4" spans="1:8" ht="21" x14ac:dyDescent="0.35">
      <c r="A4" s="16">
        <v>2.5</v>
      </c>
      <c r="B4" s="16">
        <v>4.3</v>
      </c>
      <c r="C4" s="16">
        <v>3.4</v>
      </c>
      <c r="D4" s="16">
        <v>3.6</v>
      </c>
      <c r="E4" s="16">
        <v>2.9</v>
      </c>
      <c r="F4" s="16">
        <v>3.3</v>
      </c>
      <c r="G4" s="16">
        <v>3.9</v>
      </c>
      <c r="H4" s="16">
        <v>3.1</v>
      </c>
    </row>
    <row r="5" spans="1:8" ht="21" x14ac:dyDescent="0.35">
      <c r="A5" s="16">
        <v>3.3</v>
      </c>
      <c r="B5" s="16">
        <v>3.1</v>
      </c>
      <c r="C5" s="16">
        <v>3.7</v>
      </c>
      <c r="D5" s="16">
        <v>4.4000000000000004</v>
      </c>
      <c r="E5" s="16">
        <v>3.2</v>
      </c>
      <c r="F5" s="16">
        <v>4.0999999999999996</v>
      </c>
      <c r="G5" s="16">
        <v>1.9</v>
      </c>
      <c r="H5" s="16">
        <v>3.4</v>
      </c>
    </row>
    <row r="6" spans="1:8" ht="21" x14ac:dyDescent="0.35">
      <c r="A6" s="17">
        <v>4.7</v>
      </c>
      <c r="B6" s="17">
        <v>3.8</v>
      </c>
      <c r="C6" s="17">
        <v>3.2</v>
      </c>
      <c r="D6" s="17">
        <v>2.6</v>
      </c>
      <c r="E6" s="17">
        <v>3.9</v>
      </c>
      <c r="F6" s="18">
        <v>3</v>
      </c>
      <c r="G6" s="17">
        <v>4.2</v>
      </c>
      <c r="H6" s="17">
        <v>3.5</v>
      </c>
    </row>
    <row r="8" spans="1:8" ht="59.25" customHeight="1" x14ac:dyDescent="0.3">
      <c r="A8" s="9" t="s">
        <v>15</v>
      </c>
      <c r="B8" s="9" t="s">
        <v>16</v>
      </c>
      <c r="C8" s="10" t="s">
        <v>24</v>
      </c>
      <c r="D8" s="9" t="s">
        <v>17</v>
      </c>
    </row>
    <row r="9" spans="1:8" ht="21" x14ac:dyDescent="0.35">
      <c r="A9" s="12" t="s">
        <v>18</v>
      </c>
      <c r="B9" s="14">
        <f>(1.5+1.9)/2</f>
        <v>1.7</v>
      </c>
      <c r="C9" s="14">
        <v>2</v>
      </c>
      <c r="D9" s="14">
        <f>C9/40</f>
        <v>0.05</v>
      </c>
      <c r="E9" s="6"/>
    </row>
    <row r="10" spans="1:8" ht="21" x14ac:dyDescent="0.35">
      <c r="A10" s="7" t="s">
        <v>19</v>
      </c>
      <c r="B10" s="16">
        <f>(2+2.4)/2</f>
        <v>2.2000000000000002</v>
      </c>
      <c r="C10" s="16">
        <v>1</v>
      </c>
      <c r="D10" s="14">
        <f t="shared" ref="D10:D15" si="0">C10/40</f>
        <v>2.5000000000000001E-2</v>
      </c>
      <c r="E10" s="6"/>
    </row>
    <row r="11" spans="1:8" ht="21" x14ac:dyDescent="0.35">
      <c r="A11" s="7" t="s">
        <v>23</v>
      </c>
      <c r="B11" s="16">
        <v>2.7</v>
      </c>
      <c r="C11" s="16">
        <v>4</v>
      </c>
      <c r="D11" s="14">
        <f t="shared" si="0"/>
        <v>0.1</v>
      </c>
      <c r="E11" s="6"/>
    </row>
    <row r="12" spans="1:8" ht="21" x14ac:dyDescent="0.35">
      <c r="A12" s="7" t="s">
        <v>20</v>
      </c>
      <c r="B12" s="16">
        <f>(3+3.4)/2</f>
        <v>3.2</v>
      </c>
      <c r="C12" s="16">
        <v>15</v>
      </c>
      <c r="D12" s="14">
        <f t="shared" si="0"/>
        <v>0.375</v>
      </c>
      <c r="E12" s="6"/>
    </row>
    <row r="13" spans="1:8" ht="21" x14ac:dyDescent="0.35">
      <c r="A13" s="7" t="s">
        <v>25</v>
      </c>
      <c r="B13" s="16">
        <f>(3.5+3.9)/2</f>
        <v>3.7</v>
      </c>
      <c r="C13" s="16">
        <v>10</v>
      </c>
      <c r="D13" s="14">
        <f t="shared" si="0"/>
        <v>0.25</v>
      </c>
      <c r="E13" s="6"/>
    </row>
    <row r="14" spans="1:8" ht="21" x14ac:dyDescent="0.35">
      <c r="A14" s="7" t="s">
        <v>21</v>
      </c>
      <c r="B14" s="16">
        <f>(4+4.4)/2</f>
        <v>4.2</v>
      </c>
      <c r="C14" s="16">
        <v>5</v>
      </c>
      <c r="D14" s="14">
        <f t="shared" si="0"/>
        <v>0.125</v>
      </c>
      <c r="E14" s="6"/>
    </row>
    <row r="15" spans="1:8" ht="21" x14ac:dyDescent="0.35">
      <c r="A15" s="11" t="s">
        <v>22</v>
      </c>
      <c r="B15" s="17">
        <f>(4.5+4.9)/2</f>
        <v>4.7</v>
      </c>
      <c r="C15" s="17">
        <v>3</v>
      </c>
      <c r="D15" s="19">
        <f t="shared" si="0"/>
        <v>7.4999999999999997E-2</v>
      </c>
      <c r="E15" s="6"/>
    </row>
    <row r="16" spans="1:8" ht="21" x14ac:dyDescent="0.35">
      <c r="D16" s="8">
        <f>SUM(D9:D15)</f>
        <v>1</v>
      </c>
      <c r="E16" s="6"/>
    </row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70B3-789E-4DE3-8484-BFD1C1F2CCA2}">
  <dimension ref="A1:G15"/>
  <sheetViews>
    <sheetView workbookViewId="0">
      <selection activeCell="B15" sqref="B15"/>
    </sheetView>
  </sheetViews>
  <sheetFormatPr baseColWidth="10" defaultRowHeight="15" x14ac:dyDescent="0.25"/>
  <cols>
    <col min="1" max="1" width="26.140625" customWidth="1"/>
    <col min="2" max="2" width="23.5703125" customWidth="1"/>
    <col min="3" max="3" width="21.7109375" customWidth="1"/>
    <col min="4" max="4" width="17.42578125" customWidth="1"/>
    <col min="5" max="5" width="15.42578125" customWidth="1"/>
    <col min="6" max="6" width="15.28515625" customWidth="1"/>
  </cols>
  <sheetData>
    <row r="1" spans="1:7" ht="60" customHeight="1" x14ac:dyDescent="0.3">
      <c r="A1" s="21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22" t="s">
        <v>31</v>
      </c>
      <c r="G1" s="5"/>
    </row>
    <row r="2" spans="1:7" ht="21" x14ac:dyDescent="0.35">
      <c r="A2" s="14" t="s">
        <v>32</v>
      </c>
      <c r="B2" s="14">
        <v>6</v>
      </c>
      <c r="C2" s="25">
        <v>0.18</v>
      </c>
      <c r="D2" s="14">
        <v>1.08</v>
      </c>
      <c r="E2" s="14">
        <v>32.4</v>
      </c>
      <c r="F2" s="14">
        <v>388.8</v>
      </c>
    </row>
    <row r="3" spans="1:7" ht="21" x14ac:dyDescent="0.35">
      <c r="A3" s="16" t="s">
        <v>33</v>
      </c>
      <c r="B3" s="16">
        <v>6</v>
      </c>
      <c r="C3" s="26">
        <v>0.18</v>
      </c>
      <c r="D3" s="16">
        <v>1.08</v>
      </c>
      <c r="E3" s="16">
        <v>32.4</v>
      </c>
      <c r="F3" s="16">
        <v>388.8</v>
      </c>
    </row>
    <row r="4" spans="1:7" ht="21" x14ac:dyDescent="0.35">
      <c r="A4" s="16" t="s">
        <v>34</v>
      </c>
      <c r="B4" s="16">
        <v>9</v>
      </c>
      <c r="C4" s="26">
        <v>0.14000000000000001</v>
      </c>
      <c r="D4" s="16">
        <v>1.26</v>
      </c>
      <c r="E4" s="16">
        <v>37.799999999999997</v>
      </c>
      <c r="F4" s="16">
        <v>453.6</v>
      </c>
    </row>
    <row r="5" spans="1:7" ht="21" x14ac:dyDescent="0.35">
      <c r="A5" s="17" t="s">
        <v>35</v>
      </c>
      <c r="B5" s="17">
        <v>8</v>
      </c>
      <c r="C5" s="27">
        <v>0.25</v>
      </c>
      <c r="D5" s="17">
        <v>2</v>
      </c>
      <c r="E5" s="18">
        <v>60</v>
      </c>
      <c r="F5" s="18">
        <v>720</v>
      </c>
    </row>
    <row r="6" spans="1:7" ht="21" x14ac:dyDescent="0.35">
      <c r="A6" s="20" t="s">
        <v>36</v>
      </c>
      <c r="B6" s="20">
        <f>SUM(B2:B5)</f>
        <v>29</v>
      </c>
      <c r="C6" s="8"/>
      <c r="D6" s="20">
        <f>SUM(D2:D5)</f>
        <v>5.42</v>
      </c>
      <c r="E6" s="20">
        <f>SUM(E2:E5)</f>
        <v>162.6</v>
      </c>
      <c r="F6" s="28">
        <f>SUM(F2:F5)</f>
        <v>1951.2</v>
      </c>
    </row>
    <row r="8" spans="1:7" ht="18.75" x14ac:dyDescent="0.3">
      <c r="A8" s="50" t="s">
        <v>37</v>
      </c>
      <c r="B8" s="50"/>
      <c r="C8" s="50"/>
      <c r="D8" s="50"/>
    </row>
    <row r="9" spans="1:7" ht="18.75" x14ac:dyDescent="0.3">
      <c r="A9" s="23" t="s">
        <v>38</v>
      </c>
      <c r="B9" s="24" t="s">
        <v>39</v>
      </c>
    </row>
    <row r="10" spans="1:7" ht="42" x14ac:dyDescent="0.35">
      <c r="A10" s="29" t="s">
        <v>40</v>
      </c>
      <c r="B10" s="30" t="s">
        <v>46</v>
      </c>
    </row>
    <row r="11" spans="1:7" ht="105" x14ac:dyDescent="0.35">
      <c r="A11" s="29" t="s">
        <v>41</v>
      </c>
      <c r="B11" s="30" t="s">
        <v>47</v>
      </c>
    </row>
    <row r="12" spans="1:7" ht="70.5" customHeight="1" x14ac:dyDescent="0.35">
      <c r="A12" s="29" t="s">
        <v>42</v>
      </c>
      <c r="B12" s="30" t="s">
        <v>48</v>
      </c>
    </row>
    <row r="13" spans="1:7" ht="77.25" customHeight="1" x14ac:dyDescent="0.35">
      <c r="A13" s="29" t="s">
        <v>43</v>
      </c>
      <c r="B13" s="30" t="s">
        <v>49</v>
      </c>
    </row>
    <row r="14" spans="1:7" ht="42" x14ac:dyDescent="0.35">
      <c r="A14" s="29" t="s">
        <v>44</v>
      </c>
      <c r="B14" s="30" t="s">
        <v>50</v>
      </c>
    </row>
    <row r="15" spans="1:7" ht="42" x14ac:dyDescent="0.35">
      <c r="A15" s="29" t="s">
        <v>45</v>
      </c>
      <c r="B15" s="30" t="s">
        <v>51</v>
      </c>
    </row>
  </sheetData>
  <mergeCells count="1">
    <mergeCell ref="A8:D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0520-8859-4F7E-9C00-939C2B10151E}">
  <dimension ref="A1:H49"/>
  <sheetViews>
    <sheetView topLeftCell="A28" workbookViewId="0">
      <selection activeCell="A37" sqref="A37"/>
    </sheetView>
  </sheetViews>
  <sheetFormatPr baseColWidth="10" defaultRowHeight="15" x14ac:dyDescent="0.25"/>
  <cols>
    <col min="1" max="1" width="19.7109375" bestFit="1" customWidth="1"/>
    <col min="2" max="2" width="27.42578125" customWidth="1"/>
  </cols>
  <sheetData>
    <row r="1" spans="1:4" ht="43.5" x14ac:dyDescent="0.45">
      <c r="A1" s="35" t="s">
        <v>52</v>
      </c>
      <c r="B1" s="35" t="s">
        <v>53</v>
      </c>
      <c r="C1" s="31" t="s">
        <v>54</v>
      </c>
      <c r="D1" s="32" t="s">
        <v>55</v>
      </c>
    </row>
    <row r="2" spans="1:4" ht="21" x14ac:dyDescent="0.35">
      <c r="A2" s="20">
        <v>3</v>
      </c>
      <c r="B2" s="20">
        <v>5</v>
      </c>
      <c r="C2" s="20">
        <f>A2*B2</f>
        <v>15</v>
      </c>
      <c r="D2" s="20">
        <f>A2^2</f>
        <v>9</v>
      </c>
    </row>
    <row r="3" spans="1:4" ht="21" x14ac:dyDescent="0.35">
      <c r="A3" s="20">
        <v>7</v>
      </c>
      <c r="B3" s="20">
        <v>11</v>
      </c>
      <c r="C3" s="20">
        <f t="shared" ref="C3:C33" si="0">A3*B3</f>
        <v>77</v>
      </c>
      <c r="D3" s="20">
        <f t="shared" ref="D3:D34" si="1">A3^2</f>
        <v>49</v>
      </c>
    </row>
    <row r="4" spans="1:4" ht="21" x14ac:dyDescent="0.35">
      <c r="A4" s="20">
        <v>11</v>
      </c>
      <c r="B4" s="20">
        <v>21</v>
      </c>
      <c r="C4" s="20">
        <f t="shared" si="0"/>
        <v>231</v>
      </c>
      <c r="D4" s="20">
        <f t="shared" si="1"/>
        <v>121</v>
      </c>
    </row>
    <row r="5" spans="1:4" ht="21" x14ac:dyDescent="0.35">
      <c r="A5" s="20">
        <v>15</v>
      </c>
      <c r="B5" s="20">
        <v>16</v>
      </c>
      <c r="C5" s="20">
        <f t="shared" si="0"/>
        <v>240</v>
      </c>
      <c r="D5" s="20">
        <f t="shared" si="1"/>
        <v>225</v>
      </c>
    </row>
    <row r="6" spans="1:4" ht="21" x14ac:dyDescent="0.35">
      <c r="A6" s="20">
        <v>18</v>
      </c>
      <c r="B6" s="20">
        <v>16</v>
      </c>
      <c r="C6" s="20">
        <f t="shared" si="0"/>
        <v>288</v>
      </c>
      <c r="D6" s="20">
        <f t="shared" si="1"/>
        <v>324</v>
      </c>
    </row>
    <row r="7" spans="1:4" ht="21" x14ac:dyDescent="0.35">
      <c r="A7" s="20">
        <v>27</v>
      </c>
      <c r="B7" s="20">
        <v>28</v>
      </c>
      <c r="C7" s="20">
        <f t="shared" si="0"/>
        <v>756</v>
      </c>
      <c r="D7" s="20">
        <f t="shared" si="1"/>
        <v>729</v>
      </c>
    </row>
    <row r="8" spans="1:4" ht="21" x14ac:dyDescent="0.35">
      <c r="A8" s="20">
        <v>29</v>
      </c>
      <c r="B8" s="20">
        <v>27</v>
      </c>
      <c r="C8" s="20">
        <f t="shared" si="0"/>
        <v>783</v>
      </c>
      <c r="D8" s="20">
        <f t="shared" si="1"/>
        <v>841</v>
      </c>
    </row>
    <row r="9" spans="1:4" ht="21" x14ac:dyDescent="0.35">
      <c r="A9" s="20">
        <v>30</v>
      </c>
      <c r="B9" s="20">
        <v>25</v>
      </c>
      <c r="C9" s="20">
        <f t="shared" si="0"/>
        <v>750</v>
      </c>
      <c r="D9" s="20">
        <f t="shared" si="1"/>
        <v>900</v>
      </c>
    </row>
    <row r="10" spans="1:4" ht="21" x14ac:dyDescent="0.35">
      <c r="A10" s="20">
        <v>30</v>
      </c>
      <c r="B10" s="20">
        <v>35</v>
      </c>
      <c r="C10" s="20">
        <f t="shared" si="0"/>
        <v>1050</v>
      </c>
      <c r="D10" s="20">
        <f t="shared" si="1"/>
        <v>900</v>
      </c>
    </row>
    <row r="11" spans="1:4" ht="21" x14ac:dyDescent="0.35">
      <c r="A11" s="20">
        <v>31</v>
      </c>
      <c r="B11" s="20">
        <v>30</v>
      </c>
      <c r="C11" s="20">
        <f t="shared" si="0"/>
        <v>930</v>
      </c>
      <c r="D11" s="20">
        <f t="shared" si="1"/>
        <v>961</v>
      </c>
    </row>
    <row r="12" spans="1:4" ht="21" x14ac:dyDescent="0.35">
      <c r="A12" s="20">
        <v>31</v>
      </c>
      <c r="B12" s="20">
        <v>40</v>
      </c>
      <c r="C12" s="20">
        <f t="shared" si="0"/>
        <v>1240</v>
      </c>
      <c r="D12" s="20">
        <f t="shared" si="1"/>
        <v>961</v>
      </c>
    </row>
    <row r="13" spans="1:4" ht="21" x14ac:dyDescent="0.35">
      <c r="A13" s="20">
        <v>32</v>
      </c>
      <c r="B13" s="20">
        <v>32</v>
      </c>
      <c r="C13" s="20">
        <f t="shared" si="0"/>
        <v>1024</v>
      </c>
      <c r="D13" s="20">
        <f t="shared" si="1"/>
        <v>1024</v>
      </c>
    </row>
    <row r="14" spans="1:4" ht="21" x14ac:dyDescent="0.35">
      <c r="A14" s="20">
        <v>33</v>
      </c>
      <c r="B14" s="20">
        <v>34</v>
      </c>
      <c r="C14" s="20">
        <f t="shared" si="0"/>
        <v>1122</v>
      </c>
      <c r="D14" s="20">
        <f t="shared" si="1"/>
        <v>1089</v>
      </c>
    </row>
    <row r="15" spans="1:4" ht="21" x14ac:dyDescent="0.35">
      <c r="A15" s="20">
        <v>33</v>
      </c>
      <c r="B15" s="20">
        <v>32</v>
      </c>
      <c r="C15" s="20">
        <f t="shared" si="0"/>
        <v>1056</v>
      </c>
      <c r="D15" s="20">
        <f t="shared" si="1"/>
        <v>1089</v>
      </c>
    </row>
    <row r="16" spans="1:4" ht="21" x14ac:dyDescent="0.35">
      <c r="A16" s="20">
        <v>34</v>
      </c>
      <c r="B16" s="20">
        <v>34</v>
      </c>
      <c r="C16" s="20">
        <f t="shared" si="0"/>
        <v>1156</v>
      </c>
      <c r="D16" s="20">
        <f t="shared" si="1"/>
        <v>1156</v>
      </c>
    </row>
    <row r="17" spans="1:4" ht="21" x14ac:dyDescent="0.35">
      <c r="A17" s="20">
        <v>36</v>
      </c>
      <c r="B17" s="20">
        <v>37</v>
      </c>
      <c r="C17" s="20">
        <f t="shared" si="0"/>
        <v>1332</v>
      </c>
      <c r="D17" s="20">
        <f t="shared" si="1"/>
        <v>1296</v>
      </c>
    </row>
    <row r="18" spans="1:4" ht="21" x14ac:dyDescent="0.35">
      <c r="A18" s="20">
        <v>36</v>
      </c>
      <c r="B18" s="20">
        <v>38</v>
      </c>
      <c r="C18" s="20">
        <f t="shared" si="0"/>
        <v>1368</v>
      </c>
      <c r="D18" s="20">
        <f t="shared" si="1"/>
        <v>1296</v>
      </c>
    </row>
    <row r="19" spans="1:4" ht="21" x14ac:dyDescent="0.35">
      <c r="A19" s="20">
        <v>36</v>
      </c>
      <c r="B19" s="20">
        <v>34</v>
      </c>
      <c r="C19" s="20">
        <f t="shared" si="0"/>
        <v>1224</v>
      </c>
      <c r="D19" s="20">
        <f t="shared" si="1"/>
        <v>1296</v>
      </c>
    </row>
    <row r="20" spans="1:4" ht="21" x14ac:dyDescent="0.35">
      <c r="A20" s="20">
        <v>37</v>
      </c>
      <c r="B20" s="20">
        <v>36</v>
      </c>
      <c r="C20" s="20">
        <f t="shared" si="0"/>
        <v>1332</v>
      </c>
      <c r="D20" s="20">
        <f t="shared" si="1"/>
        <v>1369</v>
      </c>
    </row>
    <row r="21" spans="1:4" ht="21" x14ac:dyDescent="0.35">
      <c r="A21" s="20">
        <v>38</v>
      </c>
      <c r="B21" s="20">
        <v>38</v>
      </c>
      <c r="C21" s="20">
        <f t="shared" si="0"/>
        <v>1444</v>
      </c>
      <c r="D21" s="20">
        <f t="shared" si="1"/>
        <v>1444</v>
      </c>
    </row>
    <row r="22" spans="1:4" ht="21" x14ac:dyDescent="0.35">
      <c r="A22" s="20">
        <v>39</v>
      </c>
      <c r="B22" s="20">
        <v>37</v>
      </c>
      <c r="C22" s="20">
        <f t="shared" si="0"/>
        <v>1443</v>
      </c>
      <c r="D22" s="20">
        <f t="shared" si="1"/>
        <v>1521</v>
      </c>
    </row>
    <row r="23" spans="1:4" ht="21" x14ac:dyDescent="0.35">
      <c r="A23" s="20">
        <v>39</v>
      </c>
      <c r="B23" s="20">
        <v>36</v>
      </c>
      <c r="C23" s="20">
        <f t="shared" si="0"/>
        <v>1404</v>
      </c>
      <c r="D23" s="20">
        <f t="shared" si="1"/>
        <v>1521</v>
      </c>
    </row>
    <row r="24" spans="1:4" ht="21" x14ac:dyDescent="0.35">
      <c r="A24" s="20">
        <v>39</v>
      </c>
      <c r="B24" s="20">
        <v>45</v>
      </c>
      <c r="C24" s="20">
        <f t="shared" si="0"/>
        <v>1755</v>
      </c>
      <c r="D24" s="20">
        <f t="shared" si="1"/>
        <v>1521</v>
      </c>
    </row>
    <row r="25" spans="1:4" ht="21" x14ac:dyDescent="0.35">
      <c r="A25" s="20">
        <v>40</v>
      </c>
      <c r="B25" s="20">
        <v>39</v>
      </c>
      <c r="C25" s="20">
        <f t="shared" si="0"/>
        <v>1560</v>
      </c>
      <c r="D25" s="20">
        <f t="shared" si="1"/>
        <v>1600</v>
      </c>
    </row>
    <row r="26" spans="1:4" ht="21" x14ac:dyDescent="0.35">
      <c r="A26" s="20">
        <v>41</v>
      </c>
      <c r="B26" s="20">
        <v>41</v>
      </c>
      <c r="C26" s="20">
        <f t="shared" si="0"/>
        <v>1681</v>
      </c>
      <c r="D26" s="20">
        <f t="shared" si="1"/>
        <v>1681</v>
      </c>
    </row>
    <row r="27" spans="1:4" ht="21" x14ac:dyDescent="0.35">
      <c r="A27" s="20">
        <v>42</v>
      </c>
      <c r="B27" s="20">
        <v>40</v>
      </c>
      <c r="C27" s="20">
        <f t="shared" si="0"/>
        <v>1680</v>
      </c>
      <c r="D27" s="20">
        <f t="shared" si="1"/>
        <v>1764</v>
      </c>
    </row>
    <row r="28" spans="1:4" ht="21" x14ac:dyDescent="0.35">
      <c r="A28" s="20">
        <v>42</v>
      </c>
      <c r="B28" s="20">
        <v>44</v>
      </c>
      <c r="C28" s="20">
        <f t="shared" si="0"/>
        <v>1848</v>
      </c>
      <c r="D28" s="20">
        <f t="shared" si="1"/>
        <v>1764</v>
      </c>
    </row>
    <row r="29" spans="1:4" ht="21" x14ac:dyDescent="0.35">
      <c r="A29" s="20">
        <v>43</v>
      </c>
      <c r="B29" s="20">
        <v>37</v>
      </c>
      <c r="C29" s="20">
        <f t="shared" si="0"/>
        <v>1591</v>
      </c>
      <c r="D29" s="20">
        <f t="shared" si="1"/>
        <v>1849</v>
      </c>
    </row>
    <row r="30" spans="1:4" ht="21" x14ac:dyDescent="0.35">
      <c r="A30" s="20">
        <v>44</v>
      </c>
      <c r="B30" s="20">
        <v>44</v>
      </c>
      <c r="C30" s="20">
        <f t="shared" si="0"/>
        <v>1936</v>
      </c>
      <c r="D30" s="20">
        <f t="shared" si="1"/>
        <v>1936</v>
      </c>
    </row>
    <row r="31" spans="1:4" ht="21" x14ac:dyDescent="0.35">
      <c r="A31" s="20">
        <v>45</v>
      </c>
      <c r="B31" s="20">
        <v>46</v>
      </c>
      <c r="C31" s="20">
        <f t="shared" si="0"/>
        <v>2070</v>
      </c>
      <c r="D31" s="20">
        <f t="shared" si="1"/>
        <v>2025</v>
      </c>
    </row>
    <row r="32" spans="1:4" ht="21" x14ac:dyDescent="0.35">
      <c r="A32" s="20">
        <v>46</v>
      </c>
      <c r="B32" s="20">
        <v>46</v>
      </c>
      <c r="C32" s="20">
        <f t="shared" si="0"/>
        <v>2116</v>
      </c>
      <c r="D32" s="20">
        <f t="shared" si="1"/>
        <v>2116</v>
      </c>
    </row>
    <row r="33" spans="1:8" ht="21" x14ac:dyDescent="0.35">
      <c r="A33" s="20">
        <v>47</v>
      </c>
      <c r="B33" s="20">
        <v>49</v>
      </c>
      <c r="C33" s="20">
        <f t="shared" si="0"/>
        <v>2303</v>
      </c>
      <c r="D33" s="20">
        <f t="shared" si="1"/>
        <v>2209</v>
      </c>
    </row>
    <row r="34" spans="1:8" ht="21" x14ac:dyDescent="0.35">
      <c r="A34" s="20">
        <v>50</v>
      </c>
      <c r="B34" s="20">
        <v>51</v>
      </c>
      <c r="C34" s="20">
        <f>A34*B34</f>
        <v>2550</v>
      </c>
      <c r="D34" s="20">
        <f t="shared" si="1"/>
        <v>2500</v>
      </c>
    </row>
    <row r="35" spans="1:8" ht="21" x14ac:dyDescent="0.35">
      <c r="A35" s="13">
        <f>SUM(A2:A34)</f>
        <v>1104</v>
      </c>
      <c r="B35" s="13">
        <f>SUM(B2:B34)</f>
        <v>1124</v>
      </c>
      <c r="C35" s="13">
        <f>SUM(C2:C34)</f>
        <v>41355</v>
      </c>
      <c r="D35" s="13">
        <f>SUM(D2:D34)</f>
        <v>41086</v>
      </c>
    </row>
    <row r="37" spans="1:8" ht="31.5" x14ac:dyDescent="0.5">
      <c r="A37" s="33" t="s">
        <v>56</v>
      </c>
      <c r="B37" s="34" t="s">
        <v>57</v>
      </c>
    </row>
    <row r="40" spans="1:8" ht="21" x14ac:dyDescent="0.35">
      <c r="H40" s="8">
        <f>((33*C35)-(A35*B35))/(33*D35-(A35^2))</f>
        <v>0.90364321057932306</v>
      </c>
    </row>
    <row r="49" spans="5:5" ht="21" x14ac:dyDescent="0.35">
      <c r="E49" s="8">
        <f>(B35-(H40*A35))/33</f>
        <v>3.8296331975887088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DF85-4E0A-469D-83B6-35B98DBFDE02}">
  <dimension ref="A7:J34"/>
  <sheetViews>
    <sheetView topLeftCell="A25" workbookViewId="0">
      <selection activeCell="B36" sqref="B36"/>
    </sheetView>
  </sheetViews>
  <sheetFormatPr baseColWidth="10" defaultRowHeight="15" x14ac:dyDescent="0.25"/>
  <cols>
    <col min="1" max="1" width="11" customWidth="1"/>
    <col min="2" max="2" width="16.42578125" customWidth="1"/>
    <col min="3" max="3" width="12.28515625" bestFit="1" customWidth="1"/>
    <col min="4" max="4" width="11.5703125" bestFit="1" customWidth="1"/>
    <col min="5" max="5" width="27.140625" customWidth="1"/>
  </cols>
  <sheetData>
    <row r="7" spans="1:7" x14ac:dyDescent="0.25">
      <c r="G7" s="36"/>
    </row>
    <row r="10" spans="1:7" ht="15.75" thickBot="1" x14ac:dyDescent="0.3"/>
    <row r="11" spans="1:7" ht="36.75" thickBot="1" x14ac:dyDescent="0.7">
      <c r="A11" s="37" t="s">
        <v>58</v>
      </c>
      <c r="B11" s="37" t="s">
        <v>59</v>
      </c>
      <c r="C11" s="37" t="s">
        <v>60</v>
      </c>
      <c r="E11" s="33" t="s">
        <v>78</v>
      </c>
    </row>
    <row r="12" spans="1:7" ht="33" thickTop="1" thickBot="1" x14ac:dyDescent="0.3">
      <c r="A12" s="38">
        <v>80</v>
      </c>
      <c r="B12" s="38">
        <v>1250</v>
      </c>
      <c r="C12" s="38">
        <v>6</v>
      </c>
    </row>
    <row r="13" spans="1:7" ht="32.25" thickBot="1" x14ac:dyDescent="0.3">
      <c r="A13" s="39">
        <v>95</v>
      </c>
      <c r="B13" s="39">
        <v>1300</v>
      </c>
      <c r="C13" s="39">
        <v>7</v>
      </c>
    </row>
    <row r="14" spans="1:7" ht="32.25" thickBot="1" x14ac:dyDescent="0.3">
      <c r="A14" s="40">
        <v>101</v>
      </c>
      <c r="B14" s="40">
        <v>1350</v>
      </c>
      <c r="C14" s="40">
        <v>6</v>
      </c>
    </row>
    <row r="15" spans="1:7" ht="32.25" thickBot="1" x14ac:dyDescent="0.3">
      <c r="A15" s="39">
        <v>85</v>
      </c>
      <c r="B15" s="39">
        <v>1250</v>
      </c>
      <c r="C15" s="39">
        <v>7</v>
      </c>
    </row>
    <row r="16" spans="1:7" ht="32.25" thickBot="1" x14ac:dyDescent="0.3">
      <c r="A16" s="40">
        <v>92</v>
      </c>
      <c r="B16" s="40">
        <v>1300</v>
      </c>
      <c r="C16" s="40">
        <v>6</v>
      </c>
    </row>
    <row r="18" spans="1:10" ht="21" x14ac:dyDescent="0.35">
      <c r="B18" s="41">
        <v>1</v>
      </c>
      <c r="C18" s="42">
        <v>1250</v>
      </c>
      <c r="D18" s="43">
        <v>6</v>
      </c>
    </row>
    <row r="19" spans="1:10" ht="21" x14ac:dyDescent="0.35">
      <c r="B19" s="41">
        <v>1</v>
      </c>
      <c r="C19" s="42">
        <v>1300</v>
      </c>
      <c r="D19" s="43">
        <v>7</v>
      </c>
      <c r="F19" s="41">
        <f t="array" ref="F19:J21">TRANSPOSE(B18:D22)</f>
        <v>1</v>
      </c>
      <c r="G19" s="8">
        <v>1</v>
      </c>
      <c r="H19" s="8">
        <v>1</v>
      </c>
      <c r="I19" s="8">
        <v>1</v>
      </c>
      <c r="J19" s="43">
        <v>1</v>
      </c>
    </row>
    <row r="20" spans="1:10" ht="21" x14ac:dyDescent="0.35">
      <c r="B20" s="41">
        <v>1</v>
      </c>
      <c r="C20" s="42">
        <v>1350</v>
      </c>
      <c r="D20" s="43">
        <v>6</v>
      </c>
      <c r="F20" s="41">
        <v>1250</v>
      </c>
      <c r="G20" s="8">
        <v>1300</v>
      </c>
      <c r="H20" s="8">
        <v>1350</v>
      </c>
      <c r="I20" s="8">
        <v>1250</v>
      </c>
      <c r="J20" s="43">
        <v>1300</v>
      </c>
    </row>
    <row r="21" spans="1:10" ht="21" x14ac:dyDescent="0.35">
      <c r="A21" s="44" t="s">
        <v>61</v>
      </c>
      <c r="B21" s="41">
        <v>1</v>
      </c>
      <c r="C21" s="42">
        <v>1250</v>
      </c>
      <c r="D21" s="43">
        <v>7</v>
      </c>
      <c r="E21" s="44" t="s">
        <v>62</v>
      </c>
      <c r="F21" s="41">
        <v>6</v>
      </c>
      <c r="G21" s="8">
        <v>7</v>
      </c>
      <c r="H21" s="8">
        <v>6</v>
      </c>
      <c r="I21" s="8">
        <v>7</v>
      </c>
      <c r="J21" s="43">
        <v>6</v>
      </c>
    </row>
    <row r="22" spans="1:10" ht="21" x14ac:dyDescent="0.35">
      <c r="B22" s="41">
        <v>1</v>
      </c>
      <c r="C22" s="42">
        <v>1300</v>
      </c>
      <c r="D22" s="43">
        <v>6</v>
      </c>
    </row>
    <row r="25" spans="1:10" ht="21" x14ac:dyDescent="0.35">
      <c r="B25" s="41">
        <f t="array" ref="B25:D27">MMULT(F19:J21,B18:D22)</f>
        <v>5</v>
      </c>
      <c r="C25" s="8">
        <v>6450</v>
      </c>
      <c r="D25" s="43">
        <v>32</v>
      </c>
      <c r="F25" s="41">
        <f t="array" ref="F25:H27">MINVERSE(B25:D27)</f>
        <v>370.73333333336996</v>
      </c>
      <c r="G25" s="8">
        <v>-0.23200000000002183</v>
      </c>
      <c r="H25" s="43">
        <v>-11.133333333334649</v>
      </c>
    </row>
    <row r="26" spans="1:10" ht="21" x14ac:dyDescent="0.35">
      <c r="A26" s="44" t="s">
        <v>63</v>
      </c>
      <c r="B26" s="41">
        <v>6450</v>
      </c>
      <c r="C26" s="8">
        <v>8327500</v>
      </c>
      <c r="D26" s="43">
        <v>41250</v>
      </c>
      <c r="E26" s="44" t="s">
        <v>64</v>
      </c>
      <c r="F26" s="41">
        <v>-0.2320000000000226</v>
      </c>
      <c r="G26" s="8">
        <v>1.600000000000137E-4</v>
      </c>
      <c r="H26" s="43">
        <v>4.0000000000007677E-3</v>
      </c>
    </row>
    <row r="27" spans="1:10" ht="21" x14ac:dyDescent="0.35">
      <c r="B27" s="41">
        <v>32</v>
      </c>
      <c r="C27" s="8">
        <v>41250</v>
      </c>
      <c r="D27" s="43">
        <v>206</v>
      </c>
      <c r="F27" s="41">
        <v>-11.133333333334496</v>
      </c>
      <c r="G27" s="8">
        <v>4.0000000000006497E-3</v>
      </c>
      <c r="H27" s="43">
        <v>0.93333333333338397</v>
      </c>
    </row>
    <row r="29" spans="1:10" x14ac:dyDescent="0.25">
      <c r="F29">
        <v>80</v>
      </c>
    </row>
    <row r="30" spans="1:10" ht="26.25" x14ac:dyDescent="0.45">
      <c r="B30" s="3">
        <f t="array" ref="B30:B32">MMULT(F19:J21,A12:A16)</f>
        <v>453</v>
      </c>
      <c r="C30" s="46" t="s">
        <v>66</v>
      </c>
      <c r="F30">
        <v>95</v>
      </c>
    </row>
    <row r="31" spans="1:10" ht="26.25" x14ac:dyDescent="0.45">
      <c r="A31" s="45" t="s">
        <v>65</v>
      </c>
      <c r="B31" s="3">
        <v>585700</v>
      </c>
      <c r="C31" s="46" t="s">
        <v>67</v>
      </c>
      <c r="E31" t="s">
        <v>58</v>
      </c>
      <c r="F31">
        <v>101</v>
      </c>
    </row>
    <row r="32" spans="1:10" ht="26.25" x14ac:dyDescent="0.45">
      <c r="B32" s="3">
        <v>2898</v>
      </c>
      <c r="C32" s="46" t="s">
        <v>68</v>
      </c>
      <c r="F32">
        <v>85</v>
      </c>
    </row>
    <row r="33" spans="1:6" x14ac:dyDescent="0.25">
      <c r="F33">
        <v>92</v>
      </c>
    </row>
    <row r="34" spans="1:6" ht="30.75" x14ac:dyDescent="0.55000000000000004">
      <c r="A34" s="47" t="s">
        <v>79</v>
      </c>
      <c r="B34" s="45"/>
      <c r="C34" s="45"/>
      <c r="D34" s="45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CE92-E907-42AD-A925-9653EF31024C}">
  <dimension ref="A1:E7"/>
  <sheetViews>
    <sheetView tabSelected="1" workbookViewId="0">
      <selection activeCell="E8" sqref="E8"/>
    </sheetView>
  </sheetViews>
  <sheetFormatPr baseColWidth="10" defaultRowHeight="15" x14ac:dyDescent="0.25"/>
  <cols>
    <col min="1" max="1" width="16.42578125" bestFit="1" customWidth="1"/>
    <col min="2" max="2" width="16.28515625" customWidth="1"/>
    <col min="3" max="3" width="14.140625" customWidth="1"/>
  </cols>
  <sheetData>
    <row r="1" spans="1:5" ht="63" x14ac:dyDescent="0.25">
      <c r="A1" s="51" t="s">
        <v>69</v>
      </c>
      <c r="B1" s="51" t="s">
        <v>70</v>
      </c>
      <c r="C1" s="51" t="s">
        <v>71</v>
      </c>
      <c r="D1" s="51" t="s">
        <v>72</v>
      </c>
      <c r="E1" s="51" t="s">
        <v>36</v>
      </c>
    </row>
    <row r="2" spans="1:5" ht="23.25" x14ac:dyDescent="0.3">
      <c r="A2" s="53" t="s">
        <v>73</v>
      </c>
      <c r="B2" s="56">
        <v>7</v>
      </c>
      <c r="C2" s="53">
        <v>16</v>
      </c>
      <c r="D2" s="53">
        <v>10</v>
      </c>
      <c r="E2" s="60">
        <f>SUM(B2:D2)</f>
        <v>33</v>
      </c>
    </row>
    <row r="3" spans="1:5" ht="23.25" x14ac:dyDescent="0.35">
      <c r="A3" s="52" t="s">
        <v>74</v>
      </c>
      <c r="B3" s="57">
        <v>12</v>
      </c>
      <c r="C3" s="20">
        <v>18</v>
      </c>
      <c r="D3" s="20">
        <v>15</v>
      </c>
      <c r="E3" s="59">
        <f>SUM(B3:D3)</f>
        <v>45</v>
      </c>
    </row>
    <row r="4" spans="1:5" ht="23.25" x14ac:dyDescent="0.35">
      <c r="A4" s="52" t="s">
        <v>76</v>
      </c>
      <c r="B4" s="52">
        <v>3</v>
      </c>
      <c r="C4" s="59">
        <v>6</v>
      </c>
      <c r="D4" s="59">
        <v>7</v>
      </c>
      <c r="E4" s="59">
        <f>SUM(B4:D4)</f>
        <v>16</v>
      </c>
    </row>
    <row r="5" spans="1:5" ht="23.25" x14ac:dyDescent="0.35">
      <c r="A5" s="8" t="s">
        <v>75</v>
      </c>
      <c r="B5" s="20">
        <v>2</v>
      </c>
      <c r="C5" s="20">
        <v>1</v>
      </c>
      <c r="D5" s="52">
        <v>2</v>
      </c>
      <c r="E5" s="59">
        <f>SUM(B5:D5)</f>
        <v>5</v>
      </c>
    </row>
    <row r="6" spans="1:5" ht="23.25" x14ac:dyDescent="0.35">
      <c r="A6" s="54" t="s">
        <v>77</v>
      </c>
      <c r="B6" s="17">
        <v>2</v>
      </c>
      <c r="C6" s="17">
        <v>2</v>
      </c>
      <c r="D6" s="17">
        <v>2</v>
      </c>
      <c r="E6" s="61">
        <f>SUM(B6:D6)</f>
        <v>6</v>
      </c>
    </row>
    <row r="7" spans="1:5" ht="26.25" x14ac:dyDescent="0.4">
      <c r="A7" s="55" t="s">
        <v>36</v>
      </c>
      <c r="B7" s="58">
        <f>SUM(B2:B6)</f>
        <v>26</v>
      </c>
      <c r="C7" s="58">
        <f>SUM(C2:C6)</f>
        <v>43</v>
      </c>
      <c r="D7" s="58">
        <f>SUM(D2:D6)</f>
        <v>36</v>
      </c>
      <c r="E7" s="62">
        <f>SUM(B7:D7)</f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2.1 Diagrama de pareto</vt:lpstr>
      <vt:lpstr>2.2 Histograma de frecuencias</vt:lpstr>
      <vt:lpstr>2.3 Diagrama causa efecto</vt:lpstr>
      <vt:lpstr>2.4 Diagrama de dispersión</vt:lpstr>
      <vt:lpstr>Regresión múltiple</vt:lpstr>
      <vt:lpstr>2.5 Diagrama de estratificación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</dc:creator>
  <cp:lastModifiedBy>52844</cp:lastModifiedBy>
  <dcterms:created xsi:type="dcterms:W3CDTF">2020-10-21T15:46:38Z</dcterms:created>
  <dcterms:modified xsi:type="dcterms:W3CDTF">2020-11-24T14:52:39Z</dcterms:modified>
</cp:coreProperties>
</file>